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POMUCH" sheetId="49" r:id="rId1"/>
  </sheets>
  <definedNames>
    <definedName name="_xlnm.Print_Area" localSheetId="0">POMUCH!$A$1:$S$34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9" l="1"/>
  <c r="K22" i="49"/>
  <c r="L13" i="49"/>
  <c r="J13" i="49"/>
  <c r="L12" i="49"/>
  <c r="J12" i="49"/>
  <c r="K24" i="49" l="1"/>
  <c r="L14" i="49"/>
  <c r="J14" i="49"/>
  <c r="L24" i="49"/>
  <c r="N13" i="49"/>
  <c r="K13" i="49" s="1"/>
  <c r="N12" i="49"/>
  <c r="L22" i="49" l="1"/>
  <c r="L23" i="49"/>
  <c r="K12" i="49"/>
  <c r="N14" i="49"/>
  <c r="M12" i="49"/>
  <c r="M13" i="49"/>
  <c r="K14" i="49" l="1"/>
  <c r="M14" i="49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<sst xmlns="http://schemas.openxmlformats.org/spreadsheetml/2006/main" count="86" uniqueCount="43">
  <si>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</si>
  <si>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</si>
  <si>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</si>
  <si>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</si>
  <si>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</si>
  <si>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</si>
  <si>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</si>
  <si>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</si>
  <si>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</si>
  <si>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</si>
  <si>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</si>
  <si>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</si>
  <si>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</si>
  <si>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</si>
  <si>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</si>
  <si>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</si>
  <si>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</si>
  <si>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</si>
  <si>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</si>
  <si>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</si>
  <si>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</si>
  <si>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</si>
  <si>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</si>
  <si>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</si>
  <si>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</si>
  <si>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</si>
  <si>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</si>
  <si>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POMUCH</t>
  </si>
  <si>
    <t>PROCESO ELECTORAL ESTATAL ORDINARIO 2021</t>
  </si>
  <si>
    <t>MOVIMIENTO CIUDADANO</t>
  </si>
  <si>
    <t>NARDY UITZ PECH</t>
  </si>
  <si>
    <t>JORGE FELIPE ESCOBAR CAUICH</t>
  </si>
  <si>
    <t>DEYSI MARIA BALAM HAAS</t>
  </si>
  <si>
    <t>SIMON PEDRO FUENTES RAMIREZ</t>
  </si>
  <si>
    <t>RUBI REBECA CHE ABAN</t>
  </si>
  <si>
    <t>MILDRE DEL ROSARIO PECH BALAM</t>
  </si>
  <si>
    <t>JORGE ENRIQUE COUOH CAAMAL</t>
  </si>
  <si>
    <t>ANITA DEL CARMEN TUN YAM</t>
  </si>
  <si>
    <t>KARLA VANESSA PECH BALAM</t>
  </si>
  <si>
    <t>ZULEYMA YANITHZE CANTUN CHAN</t>
  </si>
  <si>
    <t>PT</t>
  </si>
  <si>
    <t>ALEIDA GUADALUPE POOT EUAN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</si>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</sst>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F72-45AE-B328-850909E96517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72-45AE-B328-850909E96517}"/>
              </c:ext>
            </c:extLst>
          </c:dPt>
          <c:dLbls>
            <c:dLbl>
              <c:idx val="0"/>
              <c:layout>
                <c:manualLayout>
                  <c:x val="-0.17636150902823888"/>
                  <c:y val="0.180086897171680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72-45AE-B328-850909E96517}"/>
                </c:ext>
              </c:extLst>
            </c:dLbl>
            <c:dLbl>
              <c:idx val="1"/>
              <c:layout>
                <c:manualLayout>
                  <c:x val="0.16371501755051704"/>
                  <c:y val="-0.310748947079289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72-45AE-B328-850909E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(POMUCH!$K$9,POMUCH!$M$9)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(POMUCH!$K$14,POMUCH!$M$14)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2-45AE-B328-850909E965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305758466938619E-2"/>
          <c:y val="0.12642685075324489"/>
          <c:w val="0.81609798775153108"/>
          <c:h val="0.77454355876748282"/>
        </c:manualLayout>
      </c:layout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0-F1F0-41C0-A721-187D05C4B497}"/>
              </c:ext>
            </c:extLst>
          </c:dPt>
          <c:dPt>
            <c:idx val="1"/>
            <c:bubble3D val="0"/>
            <c:explosion val="7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F1F0-41C0-A721-187D05C4B497}"/>
              </c:ext>
            </c:extLst>
          </c:dPt>
          <c:dPt>
            <c:idx val="2"/>
            <c:bubble3D val="0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F1F0-41C0-A721-187D05C4B497}"/>
              </c:ext>
            </c:extLst>
          </c:dPt>
          <c:dLbls>
            <c:dLbl>
              <c:idx val="0"/>
              <c:layout>
                <c:manualLayout>
                  <c:x val="6.5282863738418268E-2"/>
                  <c:y val="-4.6196742530471374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F0-41C0-A721-187D05C4B497}"/>
                </c:ext>
              </c:extLst>
            </c:dLbl>
            <c:dLbl>
              <c:idx val="1"/>
              <c:layout>
                <c:manualLayout>
                  <c:x val="-0.11202937782317186"/>
                  <c:y val="-9.7011650522102005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F0-41C0-A721-187D05C4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POMUCH!$I$22:$I$23</c:f>
              <c:strCache>
                <c:ptCount val="2"/>
                <c:pt idx="0">
                  <c:v>PT</c:v>
                </c:pt>
                <c:pt idx="1">
                  <c:v>MOVIMIENTO CIUDADANO</c:v>
                </c:pt>
              </c:strCache>
            </c:strRef>
          </c:cat>
          <c:val>
            <c:numRef>
              <c:f>POMUCH!$L$22:$L$23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0-41C0-A721-187D05C4B4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187414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581026</xdr:colOff>
      <xdr:row>12</xdr:row>
      <xdr:rowOff>266700</xdr:rowOff>
    </xdr:from>
    <xdr:to>
      <xdr:col>15</xdr:col>
      <xdr:colOff>233207</xdr:colOff>
      <xdr:row>16</xdr:row>
      <xdr:rowOff>30486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649201" y="23622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513808</xdr:colOff>
      <xdr:row>11</xdr:row>
      <xdr:rowOff>9525</xdr:rowOff>
    </xdr:from>
    <xdr:to>
      <xdr:col>18</xdr:col>
      <xdr:colOff>14673</xdr:colOff>
      <xdr:row>14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867983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466725</xdr:colOff>
      <xdr:row>7</xdr:row>
      <xdr:rowOff>142875</xdr:rowOff>
    </xdr:from>
    <xdr:to>
      <xdr:col>0</xdr:col>
      <xdr:colOff>826135</xdr:colOff>
      <xdr:row>9</xdr:row>
      <xdr:rowOff>141052</xdr:rowOff>
    </xdr:to>
    <xdr:pic>
      <xdr:nvPicPr>
        <xdr:cNvPr id="13" name="Imagen 12" descr="G:\EMBLEMAS\MOCI-01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1323975"/>
          <a:ext cx="359410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E1" zoomScale="93" zoomScaleNormal="75" zoomScaleSheetLayoutView="93" workbookViewId="0">
      <selection activeCell="H3" sqref="H3:S3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28</v>
      </c>
      <c r="B5" s="60"/>
      <c r="C5" s="60"/>
      <c r="D5" s="60"/>
      <c r="E5" s="60"/>
      <c r="F5" s="60"/>
      <c r="G5" s="60"/>
      <c r="H5" s="60" t="s">
        <v>28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27</v>
      </c>
      <c r="B6" s="61"/>
      <c r="C6" s="61"/>
      <c r="D6" s="61"/>
      <c r="E6" s="61"/>
      <c r="F6" s="61"/>
      <c r="G6" s="61"/>
      <c r="H6" s="61" t="s">
        <v>27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7</v>
      </c>
      <c r="B8" s="59"/>
      <c r="C8" s="59"/>
      <c r="D8" s="59"/>
      <c r="E8" s="59"/>
      <c r="F8" s="59"/>
      <c r="G8" s="59"/>
      <c r="H8" s="65" t="s">
        <v>19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29</v>
      </c>
      <c r="C9" s="49"/>
      <c r="D9" s="11"/>
      <c r="G9" s="10"/>
      <c r="H9" s="12"/>
      <c r="I9" s="13"/>
      <c r="K9" s="13" t="s">
        <v>12</v>
      </c>
      <c r="M9" s="13" t="s">
        <v>13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11</v>
      </c>
      <c r="J10" s="53" t="s">
        <v>12</v>
      </c>
      <c r="K10" s="53"/>
      <c r="L10" s="53" t="s">
        <v>13</v>
      </c>
      <c r="M10" s="53"/>
      <c r="N10" s="54" t="s">
        <v>14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21</v>
      </c>
      <c r="B11" s="57" t="s">
        <v>1</v>
      </c>
      <c r="C11" s="57"/>
      <c r="D11" s="57"/>
      <c r="E11" s="57" t="s">
        <v>2</v>
      </c>
      <c r="F11" s="57"/>
      <c r="G11" s="57"/>
      <c r="I11" s="52"/>
      <c r="J11" s="37" t="s">
        <v>25</v>
      </c>
      <c r="K11" s="37" t="s">
        <v>26</v>
      </c>
      <c r="L11" s="37" t="s">
        <v>25</v>
      </c>
      <c r="M11" s="37" t="s">
        <v>26</v>
      </c>
      <c r="N11" s="55"/>
    </row>
    <row r="12" spans="1:45" s="4" customFormat="1" ht="14.25" x14ac:dyDescent="0.2">
      <c r="A12" s="56"/>
      <c r="B12" s="16" t="s">
        <v>10</v>
      </c>
      <c r="C12" s="16" t="s">
        <v>6</v>
      </c>
      <c r="D12" s="17" t="s">
        <v>5</v>
      </c>
      <c r="E12" s="16" t="s">
        <v>10</v>
      </c>
      <c r="F12" s="16" t="s">
        <v>6</v>
      </c>
      <c r="G12" s="17" t="s">
        <v>5</v>
      </c>
      <c r="I12" s="18" t="s">
        <v>15</v>
      </c>
      <c r="J12" s="18">
        <f>COUNTIF(D13:D17,"H")</f>
        <v>2</v>
      </c>
      <c r="K12" s="40">
        <f>J12/$N12</f>
        <v>0.4</v>
      </c>
      <c r="L12" s="18">
        <f>COUNTIF(D13:D17,"M")</f>
        <v>3</v>
      </c>
      <c r="M12" s="40">
        <f>L12/$N12</f>
        <v>0.6</v>
      </c>
      <c r="N12" s="18">
        <f>SUM(J12,L12)</f>
        <v>5</v>
      </c>
    </row>
    <row r="13" spans="1:45" s="4" customFormat="1" ht="22.5" x14ac:dyDescent="0.2">
      <c r="A13" s="19" t="s">
        <v>22</v>
      </c>
      <c r="B13" s="19" t="s">
        <v>29</v>
      </c>
      <c r="C13" s="19" t="s">
        <v>30</v>
      </c>
      <c r="D13" s="20" t="s">
        <v>4</v>
      </c>
      <c r="E13" s="19" t="s">
        <v>29</v>
      </c>
      <c r="F13" s="19" t="s">
        <v>35</v>
      </c>
      <c r="G13" s="20" t="s">
        <v>4</v>
      </c>
      <c r="I13" s="18" t="s">
        <v>16</v>
      </c>
      <c r="J13" s="18">
        <f>COUNTIF(D22,"H")</f>
        <v>0</v>
      </c>
      <c r="K13" s="40">
        <f>J13/$N13</f>
        <v>0</v>
      </c>
      <c r="L13" s="18">
        <f>COUNTIF(D22,"M")</f>
        <v>1</v>
      </c>
      <c r="M13" s="40">
        <f>L13/$N13</f>
        <v>1</v>
      </c>
      <c r="N13" s="18">
        <f>SUM(J13,L13)</f>
        <v>1</v>
      </c>
    </row>
    <row r="14" spans="1:45" s="4" customFormat="1" ht="22.5" x14ac:dyDescent="0.2">
      <c r="A14" s="19" t="s">
        <v>23</v>
      </c>
      <c r="B14" s="19" t="s">
        <v>29</v>
      </c>
      <c r="C14" s="19" t="s">
        <v>31</v>
      </c>
      <c r="D14" s="20" t="s">
        <v>3</v>
      </c>
      <c r="E14" s="19" t="s">
        <v>29</v>
      </c>
      <c r="F14" s="19" t="s">
        <v>36</v>
      </c>
      <c r="G14" s="20" t="s">
        <v>3</v>
      </c>
      <c r="I14" s="15" t="s">
        <v>14</v>
      </c>
      <c r="J14" s="15">
        <f>SUM(J12:J13)</f>
        <v>2</v>
      </c>
      <c r="K14" s="41">
        <f>J14/N14</f>
        <v>0.33333333333333331</v>
      </c>
      <c r="L14" s="15">
        <f t="shared" ref="L14:N14" si="0">SUM(L12:L13)</f>
        <v>4</v>
      </c>
      <c r="M14" s="41">
        <f>L14/N14</f>
        <v>0.66666666666666663</v>
      </c>
      <c r="N14" s="15">
        <f t="shared" si="0"/>
        <v>6</v>
      </c>
    </row>
    <row r="15" spans="1:45" s="4" customFormat="1" ht="22.5" x14ac:dyDescent="0.2">
      <c r="A15" s="19" t="s">
        <v>23</v>
      </c>
      <c r="B15" s="19" t="s">
        <v>29</v>
      </c>
      <c r="C15" s="19" t="s">
        <v>32</v>
      </c>
      <c r="D15" s="20" t="s">
        <v>4</v>
      </c>
      <c r="E15" s="19" t="s">
        <v>29</v>
      </c>
      <c r="F15" s="19" t="s">
        <v>37</v>
      </c>
      <c r="G15" s="20" t="s">
        <v>4</v>
      </c>
      <c r="I15" s="21" t="s">
        <v>17</v>
      </c>
    </row>
    <row r="16" spans="1:45" s="4" customFormat="1" ht="22.5" x14ac:dyDescent="0.2">
      <c r="A16" s="19" t="s">
        <v>23</v>
      </c>
      <c r="B16" s="19" t="s">
        <v>29</v>
      </c>
      <c r="C16" s="19" t="s">
        <v>33</v>
      </c>
      <c r="D16" s="20" t="s">
        <v>3</v>
      </c>
      <c r="E16" s="19" t="s">
        <v>29</v>
      </c>
      <c r="F16" s="19" t="s">
        <v>38</v>
      </c>
      <c r="G16" s="20" t="s">
        <v>4</v>
      </c>
    </row>
    <row r="17" spans="1:19" s="4" customFormat="1" ht="22.5" x14ac:dyDescent="0.2">
      <c r="A17" s="19" t="s">
        <v>24</v>
      </c>
      <c r="B17" s="19" t="s">
        <v>29</v>
      </c>
      <c r="C17" s="19" t="s">
        <v>34</v>
      </c>
      <c r="D17" s="20" t="s">
        <v>4</v>
      </c>
      <c r="E17" s="19" t="s">
        <v>29</v>
      </c>
      <c r="F17" s="19" t="s">
        <v>39</v>
      </c>
      <c r="G17" s="20" t="s">
        <v>4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8</v>
      </c>
      <c r="B19" s="45"/>
      <c r="C19" s="45"/>
      <c r="D19" s="45"/>
      <c r="E19" s="45"/>
      <c r="F19" s="45"/>
      <c r="G19" s="45"/>
      <c r="H19" s="46" t="s">
        <v>20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5" t="s">
        <v>21</v>
      </c>
      <c r="B21" s="35" t="s">
        <v>9</v>
      </c>
      <c r="C21" s="16" t="s">
        <v>6</v>
      </c>
      <c r="D21" s="36" t="s">
        <v>5</v>
      </c>
      <c r="E21" s="22"/>
      <c r="F21" s="22"/>
      <c r="G21" s="23"/>
      <c r="I21" s="47" t="s">
        <v>18</v>
      </c>
      <c r="J21" s="48"/>
      <c r="K21" s="38" t="s">
        <v>14</v>
      </c>
      <c r="L21" s="44" t="s">
        <v>26</v>
      </c>
      <c r="M21" s="24"/>
    </row>
    <row r="22" spans="1:19" s="4" customFormat="1" ht="14.25" x14ac:dyDescent="0.2">
      <c r="A22" s="19" t="s">
        <v>23</v>
      </c>
      <c r="B22" s="19" t="s">
        <v>40</v>
      </c>
      <c r="C22" s="19" t="s">
        <v>41</v>
      </c>
      <c r="D22" s="20" t="s">
        <v>4</v>
      </c>
      <c r="E22" s="22"/>
      <c r="F22" s="22"/>
      <c r="G22" s="23"/>
      <c r="I22" s="25" t="s">
        <v>40</v>
      </c>
      <c r="J22" s="26"/>
      <c r="K22" s="39">
        <f xml:space="preserve"> COUNTIF($B$13:$B$17,I22)+COUNTIF($B$22,I22)</f>
        <v>1</v>
      </c>
      <c r="L22" s="42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29</v>
      </c>
      <c r="J23" s="26"/>
      <c r="K23" s="39">
        <f xml:space="preserve"> COUNTIF($B$13:$B$17,I23)+COUNTIF($B$22,I23)</f>
        <v>5</v>
      </c>
      <c r="L23" s="42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33" t="s">
        <v>14</v>
      </c>
      <c r="J24" s="34"/>
      <c r="K24" s="29">
        <f>SUM(K22:K23)</f>
        <v>6</v>
      </c>
      <c r="L24" s="43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17</v>
      </c>
      <c r="M25" s="27"/>
    </row>
    <row r="26" spans="1:19" s="4" customFormat="1" x14ac:dyDescent="0.25">
      <c r="A26" s="10"/>
      <c r="D26" s="11"/>
      <c r="E26" s="8"/>
      <c r="F26" s="8"/>
      <c r="G26" s="28"/>
      <c r="M26" s="30"/>
    </row>
    <row r="27" spans="1:19" s="4" customFormat="1" ht="14.25" x14ac:dyDescent="0.2">
      <c r="A27" s="10"/>
      <c r="D27" s="11"/>
      <c r="E27" s="8"/>
      <c r="F27" s="8"/>
      <c r="G27" s="28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s="4" customFormat="1" ht="15" customHeight="1" x14ac:dyDescent="0.2">
      <c r="A37" s="10"/>
      <c r="D37" s="11"/>
      <c r="G37" s="10"/>
    </row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POMUCH</vt:lpstr>
      <vt:lpstr>POMUCH!Área_de_impresión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2022-02-04T18:48:46Z</dcterms:modified>
</cp:coreProperties>
</file>